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4792" windowHeight="12276" activeTab="1"/>
  </bookViews>
  <sheets>
    <sheet name="Umrechnungstabelle Kubatur" sheetId="1" r:id="rId1"/>
    <sheet name="Umrechnungstabelle Preise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<sst xmlns="http://schemas.openxmlformats.org/spreadsheetml/2006/main" count="98" uniqueCount="63">
  <si>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Umrechnungstabelle</t>
  </si>
  <si>
    <r>
      <rPr>
        <sz val="9"/>
        <color indexed="8"/>
        <rFont val="Calibri"/>
        <family val="2"/>
      </rPr>
      <t>Fichte</t>
    </r>
    <r>
      <rPr>
        <sz val="11"/>
        <color theme="1"/>
        <rFont val="Calibri"/>
        <family val="2"/>
      </rPr>
      <t xml:space="preserve"> SRM grob  </t>
    </r>
  </si>
  <si>
    <r>
      <rPr>
        <sz val="9"/>
        <color indexed="8"/>
        <rFont val="Calibri"/>
        <family val="2"/>
      </rPr>
      <t>Fichte</t>
    </r>
    <r>
      <rPr>
        <sz val="11"/>
        <color theme="1"/>
        <rFont val="Calibri"/>
        <family val="2"/>
      </rPr>
      <t xml:space="preserve"> SRM </t>
    </r>
  </si>
  <si>
    <r>
      <rPr>
        <sz val="9"/>
        <color indexed="8"/>
        <rFont val="Calibri"/>
        <family val="2"/>
      </rPr>
      <t>Fichte</t>
    </r>
    <r>
      <rPr>
        <sz val="11"/>
        <color theme="1"/>
        <rFont val="Calibri"/>
        <family val="2"/>
      </rPr>
      <t xml:space="preserve"> RM </t>
    </r>
    <r>
      <rPr>
        <sz val="11"/>
        <color theme="1"/>
        <rFont val="Calibri"/>
        <family val="2"/>
      </rPr>
      <t xml:space="preserve"> </t>
    </r>
  </si>
  <si>
    <t>RM</t>
  </si>
  <si>
    <t>SRM fein</t>
  </si>
  <si>
    <t>SRM grob</t>
  </si>
  <si>
    <t>FM</t>
  </si>
  <si>
    <r>
      <rPr>
        <sz val="9"/>
        <color indexed="8"/>
        <rFont val="Calibri"/>
        <family val="2"/>
      </rPr>
      <t>Fichte/Tanne</t>
    </r>
    <r>
      <rPr>
        <sz val="11"/>
        <color theme="1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</si>
  <si>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Kiefer</t>
    </r>
    <r>
      <rPr>
        <sz val="11"/>
        <color theme="1"/>
        <rFont val="Calibri"/>
        <family val="2"/>
      </rPr>
      <t xml:space="preserve"> FM  </t>
    </r>
  </si>
  <si>
    <r>
      <rPr>
        <sz val="9"/>
        <color indexed="8"/>
        <rFont val="Calibri"/>
        <family val="2"/>
      </rPr>
      <t>Lärche</t>
    </r>
    <r>
      <rPr>
        <sz val="11"/>
        <color theme="1"/>
        <rFont val="Calibri"/>
        <family val="2"/>
      </rPr>
      <t xml:space="preserve"> FM  </t>
    </r>
  </si>
  <si>
    <r>
      <rPr>
        <sz val="9"/>
        <color indexed="8"/>
        <rFont val="Calibri"/>
        <family val="2"/>
      </rPr>
      <t>Rotbuche</t>
    </r>
    <r>
      <rPr>
        <sz val="11"/>
        <color theme="1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</si>
  <si>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 xml:space="preserve"> Eiche/Robinie</t>
    </r>
    <r>
      <rPr>
        <sz val="11"/>
        <color theme="1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</si>
  <si>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Ahorn</t>
    </r>
    <r>
      <rPr>
        <sz val="11"/>
        <color theme="1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</si>
  <si>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Esche</t>
    </r>
    <r>
      <rPr>
        <sz val="11"/>
        <color theme="1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</si>
  <si>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Birke</t>
    </r>
    <r>
      <rPr>
        <sz val="11"/>
        <color theme="1"/>
        <rFont val="Calibri"/>
        <family val="2"/>
      </rPr>
      <t xml:space="preserve"> FM  </t>
    </r>
  </si>
  <si>
    <r>
      <t xml:space="preserve"> </t>
    </r>
    <r>
      <rPr>
        <sz val="9"/>
        <color indexed="8"/>
        <rFont val="Calibri"/>
        <family val="2"/>
      </rPr>
      <t>Hainbuche</t>
    </r>
    <r>
      <rPr>
        <sz val="11"/>
        <color theme="1"/>
        <rFont val="Calibri"/>
        <family val="2"/>
      </rPr>
      <t xml:space="preserve"> FM </t>
    </r>
  </si>
  <si>
    <t>…Festmeter</t>
  </si>
  <si>
    <t>…Raummeter</t>
  </si>
  <si>
    <t>SRM</t>
  </si>
  <si>
    <t>…Schüttraummeter</t>
  </si>
  <si>
    <t>...Atro-Tonne</t>
  </si>
  <si>
    <t>ATO</t>
  </si>
  <si>
    <r>
      <rPr>
        <sz val="9"/>
        <color indexed="8"/>
        <rFont val="Calibri"/>
        <family val="2"/>
      </rPr>
      <t>Fichte/Tanne</t>
    </r>
    <r>
      <rPr>
        <sz val="11"/>
        <color theme="1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</si>
  <si>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Kiefer</t>
    </r>
    <r>
      <rPr>
        <sz val="11"/>
        <color theme="1"/>
        <rFont val="Calibri"/>
        <family val="2"/>
      </rPr>
      <t xml:space="preserve"> ATO </t>
    </r>
  </si>
  <si>
    <r>
      <rPr>
        <sz val="9"/>
        <color indexed="8"/>
        <rFont val="Calibri"/>
        <family val="2"/>
      </rPr>
      <t>Lärche</t>
    </r>
    <r>
      <rPr>
        <sz val="11"/>
        <color theme="1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</si>
  <si>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Rotbuche</t>
    </r>
    <r>
      <rPr>
        <sz val="11"/>
        <color theme="1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</si>
  <si>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 xml:space="preserve"> Eiche/Robinie</t>
    </r>
    <r>
      <rPr>
        <sz val="11"/>
        <color theme="1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</si>
  <si>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Ahorn</t>
    </r>
    <r>
      <rPr>
        <sz val="11"/>
        <color theme="1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</si>
  <si>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Esche</t>
    </r>
    <r>
      <rPr>
        <sz val="11"/>
        <color theme="1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</si>
  <si>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Birke</t>
    </r>
    <r>
      <rPr>
        <sz val="11"/>
        <color theme="1"/>
        <rFont val="Calibri"/>
        <family val="2"/>
      </rPr>
      <t xml:space="preserve"> ATO</t>
    </r>
  </si>
  <si>
    <r>
      <t xml:space="preserve"> </t>
    </r>
    <r>
      <rPr>
        <sz val="9"/>
        <color indexed="8"/>
        <rFont val="Calibri"/>
        <family val="2"/>
      </rPr>
      <t>Hainbuche</t>
    </r>
    <r>
      <rPr>
        <sz val="11"/>
        <color theme="1"/>
        <rFont val="Calibri"/>
        <family val="2"/>
      </rPr>
      <t xml:space="preserve"> ATO</t>
    </r>
  </si>
  <si>
    <t>Pappel ATO</t>
  </si>
  <si>
    <t>Weide ATO</t>
  </si>
  <si>
    <t>Linde ATO</t>
  </si>
  <si>
    <t>Erle ATO</t>
  </si>
  <si>
    <t>Aspe(Zitterpappel) ATO</t>
  </si>
  <si>
    <t>Pappel FM</t>
  </si>
  <si>
    <t>Weide FM</t>
  </si>
  <si>
    <t>Linde FM</t>
  </si>
  <si>
    <t>Erle FM</t>
  </si>
  <si>
    <t>Aspe(Zitterpappel) FM</t>
  </si>
  <si>
    <r>
      <rPr>
        <sz val="9"/>
        <color indexed="8"/>
        <rFont val="Calibri"/>
        <family val="2"/>
      </rPr>
      <t>Fichte</t>
    </r>
    <r>
      <rPr>
        <sz val="11"/>
        <color indexed="8"/>
        <rFont val="Calibri"/>
        <family val="2"/>
      </rPr>
      <t xml:space="preserve"> RM  </t>
    </r>
  </si>
  <si>
    <r>
      <rPr>
        <sz val="9"/>
        <color indexed="8"/>
        <rFont val="Calibri"/>
        <family val="2"/>
      </rPr>
      <t>Fichte</t>
    </r>
    <r>
      <rPr>
        <sz val="11"/>
        <color indexed="8"/>
        <rFont val="Calibri"/>
        <family val="2"/>
      </rPr>
      <t xml:space="preserve"> SRM </t>
    </r>
  </si>
  <si>
    <r>
      <rPr>
        <sz val="9"/>
        <color indexed="8"/>
        <rFont val="Calibri"/>
        <family val="2"/>
      </rPr>
      <t>Fichte</t>
    </r>
    <r>
      <rPr>
        <sz val="11"/>
        <color indexed="8"/>
        <rFont val="Calibri"/>
        <family val="2"/>
      </rPr>
      <t xml:space="preserve"> SRM grob  </t>
    </r>
  </si>
  <si>
    <r>
      <rPr>
        <sz val="9"/>
        <color indexed="8"/>
        <rFont val="Calibri"/>
        <family val="2"/>
      </rPr>
      <t>Fichte/Tanne</t>
    </r>
    <r>
      <rPr>
        <sz val="11"/>
        <color indexed="8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</si>
  <si>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Kiefer</t>
    </r>
    <r>
      <rPr>
        <sz val="11"/>
        <color indexed="8"/>
        <rFont val="Calibri"/>
        <family val="2"/>
      </rPr>
      <t xml:space="preserve"> FM  </t>
    </r>
  </si>
  <si>
    <r>
      <rPr>
        <sz val="9"/>
        <color indexed="8"/>
        <rFont val="Calibri"/>
        <family val="2"/>
      </rPr>
      <t>Lärche</t>
    </r>
    <r>
      <rPr>
        <sz val="11"/>
        <color indexed="8"/>
        <rFont val="Calibri"/>
        <family val="2"/>
      </rPr>
      <t xml:space="preserve"> FM  </t>
    </r>
  </si>
  <si>
    <r>
      <rPr>
        <sz val="9"/>
        <color indexed="8"/>
        <rFont val="Calibri"/>
        <family val="2"/>
      </rPr>
      <t>Rotbuche</t>
    </r>
    <r>
      <rPr>
        <sz val="11"/>
        <color indexed="8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</si>
  <si>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 xml:space="preserve"> Eiche/Robinie</t>
    </r>
    <r>
      <rPr>
        <sz val="11"/>
        <color indexed="8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</si>
  <si>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Ahorn</t>
    </r>
    <r>
      <rPr>
        <sz val="11"/>
        <color indexed="8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</si>
  <si>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Esche</t>
    </r>
    <r>
      <rPr>
        <sz val="11"/>
        <color indexed="8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</si>
  <si>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Birke</t>
    </r>
    <r>
      <rPr>
        <sz val="11"/>
        <color indexed="8"/>
        <rFont val="Calibri"/>
        <family val="2"/>
      </rPr>
      <t xml:space="preserve"> FM  </t>
    </r>
  </si>
  <si>
    <r>
      <t xml:space="preserve"> </t>
    </r>
    <r>
      <rPr>
        <sz val="9"/>
        <color indexed="8"/>
        <rFont val="Calibri"/>
        <family val="2"/>
      </rPr>
      <t>Hainbuche</t>
    </r>
    <r>
      <rPr>
        <sz val="11"/>
        <color indexed="8"/>
        <rFont val="Calibri"/>
        <family val="2"/>
      </rPr>
      <t xml:space="preserve"> FM </t>
    </r>
  </si>
  <si>
    <r>
      <rPr>
        <sz val="9"/>
        <color indexed="8"/>
        <rFont val="Calibri"/>
        <family val="2"/>
      </rPr>
      <t>Fichte/Tanne</t>
    </r>
    <r>
      <rPr>
        <sz val="11"/>
        <color indexed="8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</si>
  <si>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Kiefer</t>
    </r>
    <r>
      <rPr>
        <sz val="11"/>
        <color indexed="8"/>
        <rFont val="Calibri"/>
        <family val="2"/>
      </rPr>
      <t xml:space="preserve"> ATO </t>
    </r>
  </si>
  <si>
    <r>
      <rPr>
        <sz val="9"/>
        <color indexed="8"/>
        <rFont val="Calibri"/>
        <family val="2"/>
      </rPr>
      <t>Lärche</t>
    </r>
    <r>
      <rPr>
        <sz val="11"/>
        <color indexed="8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</si>
  <si>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Rotbuche</t>
    </r>
    <r>
      <rPr>
        <sz val="11"/>
        <color indexed="8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</si>
  <si>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 xml:space="preserve"> Eiche/Robinie</t>
    </r>
    <r>
      <rPr>
        <sz val="11"/>
        <color indexed="8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</si>
  <si>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Ahorn</t>
    </r>
    <r>
      <rPr>
        <sz val="11"/>
        <color indexed="8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</si>
  <si>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Esche</t>
    </r>
    <r>
      <rPr>
        <sz val="11"/>
        <color indexed="8"/>
        <rFont val="Calibri"/>
        <family val="2"/>
      </rPr>
      <t xml:space="preserve"> ATO</t>
    </r>
  </si>
  <si>
    <r>
      <rPr>
        <sz val="9"/>
        <color indexed="8"/>
        <rFont val="Calibri"/>
        <family val="2"/>
      </rPr>
      <t>Birke</t>
    </r>
    <r>
      <rPr>
        <sz val="11"/>
        <color indexed="8"/>
        <rFont val="Calibri"/>
        <family val="2"/>
      </rPr>
      <t xml:space="preserve"> ATO</t>
    </r>
  </si>
  <si>
    <r>
      <t xml:space="preserve"> </t>
    </r>
    <r>
      <rPr>
        <sz val="9"/>
        <color indexed="8"/>
        <rFont val="Calibri"/>
        <family val="2"/>
      </rPr>
      <t>Hainbuche</t>
    </r>
    <r>
      <rPr>
        <sz val="11"/>
        <color indexed="8"/>
        <rFont val="Calibri"/>
        <family val="2"/>
      </rPr>
      <t xml:space="preserve"> ATO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</si>
</sst>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170" fontId="0" fillId="33" borderId="10" xfId="57" applyFont="1" applyFill="1" applyBorder="1" applyAlignment="1">
      <alignment horizontal="center"/>
    </xf>
    <xf numFmtId="170" fontId="0" fillId="33" borderId="11" xfId="57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0" fillId="33" borderId="10" xfId="57" applyFont="1" applyFill="1" applyBorder="1" applyAlignment="1">
      <alignment horizontal="center"/>
    </xf>
    <xf numFmtId="170" fontId="0" fillId="33" borderId="11" xfId="57" applyFont="1" applyFill="1" applyBorder="1" applyAlignment="1">
      <alignment horizontal="center"/>
    </xf>
    <xf numFmtId="0" fontId="0" fillId="34" borderId="12" xfId="0" applyFill="1" applyBorder="1" applyAlignment="1" applyProtection="1">
      <alignment horizontal="center"/>
      <protection locked="0"/>
    </xf>
    <xf numFmtId="170" fontId="0" fillId="34" borderId="12" xfId="57" applyFont="1" applyFill="1" applyBorder="1" applyAlignment="1" applyProtection="1">
      <alignment horizontal="center"/>
      <protection locked="0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zoomScalePageLayoutView="0" workbookViewId="0" topLeftCell="A1">
      <selection activeCell="C3" sqref="C3"/>
    </sheetView>
  </sheetViews>
  <sheetFormatPr defaultColWidth="11.421875" defaultRowHeight="15"/>
  <cols>
    <col min="1" max="1" width="3.28125" style="0" customWidth="1"/>
    <col min="2" max="2" width="19.140625" style="0" customWidth="1"/>
    <col min="3" max="3" width="9.28125" style="0" customWidth="1"/>
    <col min="4" max="4" width="6.8515625" style="0" customWidth="1"/>
    <col min="5" max="5" width="16.28125" style="0" customWidth="1"/>
    <col min="6" max="6" width="9.28125" style="0" customWidth="1"/>
    <col min="7" max="7" width="6.8515625" style="0" customWidth="1"/>
    <col min="8" max="8" width="12.140625" style="0" customWidth="1"/>
    <col min="9" max="9" width="9.8515625" style="0" customWidth="1"/>
  </cols>
  <sheetData>
    <row r="1" spans="2:9" ht="32.25" customHeight="1" thickBot="1">
      <c r="B1" s="16" t="s">
        <v>0</v>
      </c>
      <c r="C1" s="17"/>
      <c r="D1" s="17"/>
      <c r="E1" s="17"/>
      <c r="F1" s="17"/>
      <c r="G1" s="17"/>
      <c r="H1" s="17"/>
      <c r="I1" s="18"/>
    </row>
    <row r="2" ht="15" thickBot="1"/>
    <row r="3" spans="2:9" ht="15" thickBot="1">
      <c r="B3" s="6" t="s">
        <v>7</v>
      </c>
      <c r="C3" s="14"/>
      <c r="E3" s="7" t="s">
        <v>22</v>
      </c>
      <c r="F3" s="14"/>
      <c r="H3" s="8" t="s">
        <v>6</v>
      </c>
      <c r="I3" s="14"/>
    </row>
    <row r="4" spans="2:9" ht="14.25">
      <c r="B4" s="1" t="s">
        <v>4</v>
      </c>
      <c r="C4" s="4">
        <f>+C3*1.4</f>
        <v>0</v>
      </c>
      <c r="E4" s="19" t="s">
        <v>42</v>
      </c>
      <c r="F4" s="4">
        <f>+F3*2.11/0.7</f>
        <v>0</v>
      </c>
      <c r="H4" s="1" t="s">
        <v>7</v>
      </c>
      <c r="I4" s="4">
        <f>+I3*0.33</f>
        <v>0</v>
      </c>
    </row>
    <row r="5" spans="2:9" ht="14.25">
      <c r="B5" s="1" t="s">
        <v>5</v>
      </c>
      <c r="C5" s="4">
        <f>C3*2.5</f>
        <v>0</v>
      </c>
      <c r="E5" s="20" t="s">
        <v>43</v>
      </c>
      <c r="F5" s="4">
        <f>+F3*2.11*2.5</f>
        <v>0</v>
      </c>
      <c r="H5" s="1" t="s">
        <v>4</v>
      </c>
      <c r="I5" s="4">
        <f>+I3*0.47</f>
        <v>0</v>
      </c>
    </row>
    <row r="6" spans="2:9" ht="14.25">
      <c r="B6" s="1" t="s">
        <v>6</v>
      </c>
      <c r="C6" s="4">
        <f>+C3*3</f>
        <v>0</v>
      </c>
      <c r="E6" s="20" t="s">
        <v>44</v>
      </c>
      <c r="F6" s="4">
        <f>F3*2.11*3</f>
        <v>0</v>
      </c>
      <c r="H6" s="1" t="s">
        <v>23</v>
      </c>
      <c r="I6" s="5">
        <f>+I4/2.11</f>
        <v>0</v>
      </c>
    </row>
    <row r="7" spans="2:6" ht="14.25">
      <c r="B7" s="21" t="s">
        <v>54</v>
      </c>
      <c r="C7" s="4">
        <f>+C3/2.11</f>
        <v>0</v>
      </c>
      <c r="E7" s="20" t="s">
        <v>45</v>
      </c>
      <c r="F7" s="4">
        <f>F3*2.11</f>
        <v>0</v>
      </c>
    </row>
    <row r="8" spans="2:6" ht="14.25">
      <c r="B8" s="22" t="s">
        <v>55</v>
      </c>
      <c r="C8" s="4">
        <f>+C3/1.75</f>
        <v>0</v>
      </c>
      <c r="D8" s="3"/>
      <c r="E8" s="19" t="s">
        <v>46</v>
      </c>
      <c r="F8" s="4">
        <f>F3*1.75</f>
        <v>0</v>
      </c>
    </row>
    <row r="9" spans="2:6" ht="14.25">
      <c r="B9" s="22" t="s">
        <v>56</v>
      </c>
      <c r="C9" s="4">
        <f>+C3/1.6</f>
        <v>0</v>
      </c>
      <c r="E9" s="19" t="s">
        <v>47</v>
      </c>
      <c r="F9" s="4">
        <f>F3*1.6</f>
        <v>0</v>
      </c>
    </row>
    <row r="10" spans="2:6" ht="14.25">
      <c r="B10" s="22" t="s">
        <v>57</v>
      </c>
      <c r="C10" s="4">
        <f>+C3/1.41</f>
        <v>0</v>
      </c>
      <c r="E10" s="19" t="s">
        <v>48</v>
      </c>
      <c r="F10" s="4">
        <f>F3*1.41</f>
        <v>0</v>
      </c>
    </row>
    <row r="11" spans="2:6" ht="14.25">
      <c r="B11" s="22" t="s">
        <v>58</v>
      </c>
      <c r="C11" s="4">
        <f>+C3/1.35</f>
        <v>0</v>
      </c>
      <c r="E11" s="19" t="s">
        <v>49</v>
      </c>
      <c r="F11" s="4">
        <f>F3*1.35</f>
        <v>0</v>
      </c>
    </row>
    <row r="12" spans="2:6" ht="14.25">
      <c r="B12" s="22" t="s">
        <v>59</v>
      </c>
      <c r="C12" s="4">
        <f>+C3/1.58</f>
        <v>0</v>
      </c>
      <c r="E12" s="19" t="s">
        <v>50</v>
      </c>
      <c r="F12" s="4">
        <f>F3*1.58</f>
        <v>0</v>
      </c>
    </row>
    <row r="13" spans="2:6" ht="14.25">
      <c r="B13" s="22" t="s">
        <v>60</v>
      </c>
      <c r="C13" s="4">
        <f>+C3/1.32</f>
        <v>0</v>
      </c>
      <c r="E13" s="19" t="s">
        <v>51</v>
      </c>
      <c r="F13" s="4">
        <f>F3*1.32</f>
        <v>0</v>
      </c>
    </row>
    <row r="14" spans="2:6" ht="14.25">
      <c r="B14" s="22" t="s">
        <v>61</v>
      </c>
      <c r="C14" s="4">
        <f>+C3/1.71</f>
        <v>0</v>
      </c>
      <c r="E14" s="19" t="s">
        <v>52</v>
      </c>
      <c r="F14" s="4">
        <f>F3*1.71</f>
        <v>0</v>
      </c>
    </row>
    <row r="15" spans="2:6" ht="14.25">
      <c r="B15" s="22" t="s">
        <v>62</v>
      </c>
      <c r="C15" s="4">
        <f>+C3/1.35</f>
        <v>0</v>
      </c>
      <c r="E15" s="19" t="s">
        <v>53</v>
      </c>
      <c r="F15" s="4">
        <f>F3*1.35</f>
        <v>0</v>
      </c>
    </row>
    <row r="16" spans="2:6" ht="14.25">
      <c r="B16" s="22" t="s">
        <v>32</v>
      </c>
      <c r="C16" s="4">
        <f>+C3/2.49</f>
        <v>0</v>
      </c>
      <c r="E16" s="19" t="s">
        <v>37</v>
      </c>
      <c r="F16" s="4">
        <f>+F3*2.49</f>
        <v>0</v>
      </c>
    </row>
    <row r="17" spans="2:6" ht="14.25">
      <c r="B17" s="22" t="s">
        <v>33</v>
      </c>
      <c r="C17" s="4">
        <f>+C3/2</f>
        <v>0</v>
      </c>
      <c r="E17" s="19" t="s">
        <v>38</v>
      </c>
      <c r="F17" s="4">
        <f>+F3*2</f>
        <v>0</v>
      </c>
    </row>
    <row r="18" spans="2:6" ht="14.25">
      <c r="B18" s="22" t="s">
        <v>34</v>
      </c>
      <c r="C18" s="4">
        <f>+C3/2.25</f>
        <v>0</v>
      </c>
      <c r="E18" s="19" t="s">
        <v>39</v>
      </c>
      <c r="F18" s="4">
        <f>+F3*2.25</f>
        <v>0</v>
      </c>
    </row>
    <row r="19" spans="2:6" ht="14.25">
      <c r="B19" s="22" t="s">
        <v>35</v>
      </c>
      <c r="C19" s="4">
        <f>+C3/1.85</f>
        <v>0</v>
      </c>
      <c r="E19" s="19" t="s">
        <v>40</v>
      </c>
      <c r="F19" s="4">
        <f>+F3*1.85</f>
        <v>0</v>
      </c>
    </row>
    <row r="20" spans="2:6" ht="14.25">
      <c r="B20" s="22" t="s">
        <v>36</v>
      </c>
      <c r="C20" s="5">
        <f>+C3/2.09</f>
        <v>0</v>
      </c>
      <c r="E20" s="19" t="s">
        <v>41</v>
      </c>
      <c r="F20" s="5">
        <f>+F3*2.09</f>
        <v>0</v>
      </c>
    </row>
    <row r="21" ht="14.25">
      <c r="B21" s="2"/>
    </row>
    <row r="22" spans="2:3" ht="14.25">
      <c r="B22" s="2" t="s">
        <v>7</v>
      </c>
      <c r="C22" t="s">
        <v>17</v>
      </c>
    </row>
    <row r="23" spans="2:3" ht="14.25">
      <c r="B23" s="2" t="s">
        <v>4</v>
      </c>
      <c r="C23" t="s">
        <v>18</v>
      </c>
    </row>
    <row r="24" spans="2:3" ht="14.25">
      <c r="B24" s="2" t="s">
        <v>19</v>
      </c>
      <c r="C24" t="s">
        <v>20</v>
      </c>
    </row>
    <row r="25" spans="2:3" ht="14.25">
      <c r="B25" s="2" t="s">
        <v>22</v>
      </c>
      <c r="C25" t="s">
        <v>21</v>
      </c>
    </row>
  </sheetData>
  <sheetProtection sheet="1"/>
  <mergeCells count="1">
    <mergeCell ref="B1:I1"/>
  </mergeCells>
  <printOptions/>
  <pageMargins left="0.28" right="0.46" top="0.7874015748031497" bottom="0.7874015748031497" header="0.31496062992125984" footer="0.31496062992125984"/>
  <pageSetup horizontalDpi="600" verticalDpi="600" orientation="portrait" paperSize="9" r:id="rId1"/>
  <ignoredErrors>
    <ignoredError sqref="C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showGridLines="0" tabSelected="1" zoomScalePageLayoutView="0" workbookViewId="0" topLeftCell="A1">
      <selection activeCell="C3" sqref="C3"/>
    </sheetView>
  </sheetViews>
  <sheetFormatPr defaultColWidth="11.421875" defaultRowHeight="15"/>
  <cols>
    <col min="1" max="1" width="3.28125" style="0" customWidth="1"/>
    <col min="2" max="2" width="19.140625" style="0" customWidth="1"/>
    <col min="3" max="3" width="10.57421875" style="0" customWidth="1"/>
    <col min="4" max="4" width="6.8515625" style="0" customWidth="1"/>
    <col min="5" max="5" width="16.28125" style="0" customWidth="1"/>
    <col min="6" max="6" width="10.57421875" style="0" customWidth="1"/>
    <col min="7" max="7" width="6.8515625" style="0" customWidth="1"/>
    <col min="8" max="8" width="12.140625" style="0" customWidth="1"/>
    <col min="9" max="9" width="10.57421875" style="0" customWidth="1"/>
  </cols>
  <sheetData>
    <row r="1" spans="2:9" ht="32.25" customHeight="1" thickBot="1">
      <c r="B1" s="16" t="s">
        <v>0</v>
      </c>
      <c r="C1" s="17"/>
      <c r="D1" s="17"/>
      <c r="E1" s="17"/>
      <c r="F1" s="17"/>
      <c r="G1" s="17"/>
      <c r="H1" s="17"/>
      <c r="I1" s="18"/>
    </row>
    <row r="2" ht="15" thickBot="1"/>
    <row r="3" spans="2:9" ht="15" thickBot="1">
      <c r="B3" s="6" t="s">
        <v>7</v>
      </c>
      <c r="C3" s="15"/>
      <c r="E3" s="7" t="s">
        <v>22</v>
      </c>
      <c r="F3" s="15"/>
      <c r="H3" s="8" t="s">
        <v>6</v>
      </c>
      <c r="I3" s="15"/>
    </row>
    <row r="4" spans="2:9" ht="14.25">
      <c r="B4" s="1" t="s">
        <v>4</v>
      </c>
      <c r="C4" s="9">
        <f>+C3/1.4</f>
        <v>0</v>
      </c>
      <c r="E4" s="2" t="s">
        <v>3</v>
      </c>
      <c r="F4" s="9">
        <f>+F3/2.11*0.7</f>
        <v>0</v>
      </c>
      <c r="H4" s="1" t="s">
        <v>7</v>
      </c>
      <c r="I4" s="9">
        <f>+I3/0.33</f>
        <v>0</v>
      </c>
    </row>
    <row r="5" spans="2:9" ht="14.25">
      <c r="B5" s="1" t="s">
        <v>5</v>
      </c>
      <c r="C5" s="9">
        <f>C3/2.5</f>
        <v>0</v>
      </c>
      <c r="E5" s="1" t="s">
        <v>2</v>
      </c>
      <c r="F5" s="9">
        <f>+F3/2.11/2.5</f>
        <v>0</v>
      </c>
      <c r="H5" s="1" t="s">
        <v>4</v>
      </c>
      <c r="I5" s="9">
        <f>+I3/0.47</f>
        <v>0</v>
      </c>
    </row>
    <row r="6" spans="2:9" ht="14.25">
      <c r="B6" s="1" t="s">
        <v>6</v>
      </c>
      <c r="C6" s="9">
        <f>+C3/3</f>
        <v>0</v>
      </c>
      <c r="E6" s="1" t="s">
        <v>1</v>
      </c>
      <c r="F6" s="9">
        <f>F3/2.11/3</f>
        <v>0</v>
      </c>
      <c r="H6" s="1" t="s">
        <v>23</v>
      </c>
      <c r="I6" s="10">
        <f>+I4*2.11</f>
        <v>0</v>
      </c>
    </row>
    <row r="7" spans="2:6" ht="14.25">
      <c r="B7" s="1" t="s">
        <v>23</v>
      </c>
      <c r="C7" s="9">
        <f>+C3*2.11</f>
        <v>0</v>
      </c>
      <c r="E7" s="1" t="s">
        <v>8</v>
      </c>
      <c r="F7" s="12">
        <f>F3/2.11</f>
        <v>0</v>
      </c>
    </row>
    <row r="8" spans="2:6" ht="14.25">
      <c r="B8" s="2" t="s">
        <v>24</v>
      </c>
      <c r="C8" s="9">
        <f>+C3*1.75</f>
        <v>0</v>
      </c>
      <c r="D8" s="3"/>
      <c r="E8" s="2" t="s">
        <v>9</v>
      </c>
      <c r="F8" s="12">
        <f>F3/1.75</f>
        <v>0</v>
      </c>
    </row>
    <row r="9" spans="2:6" ht="14.25">
      <c r="B9" s="2" t="s">
        <v>25</v>
      </c>
      <c r="C9" s="9">
        <f>+C3*1.6</f>
        <v>0</v>
      </c>
      <c r="E9" s="2" t="s">
        <v>10</v>
      </c>
      <c r="F9" s="12">
        <f>F3/1.6</f>
        <v>0</v>
      </c>
    </row>
    <row r="10" spans="2:6" ht="14.25">
      <c r="B10" s="2" t="s">
        <v>26</v>
      </c>
      <c r="C10" s="9">
        <f>+C3*1.41</f>
        <v>0</v>
      </c>
      <c r="E10" s="2" t="s">
        <v>11</v>
      </c>
      <c r="F10" s="12">
        <f>F3/1.41</f>
        <v>0</v>
      </c>
    </row>
    <row r="11" spans="2:6" ht="14.25">
      <c r="B11" s="2" t="s">
        <v>27</v>
      </c>
      <c r="C11" s="9">
        <f>+C3*1.35</f>
        <v>0</v>
      </c>
      <c r="E11" s="2" t="s">
        <v>12</v>
      </c>
      <c r="F11" s="12">
        <f>F3/1.35</f>
        <v>0</v>
      </c>
    </row>
    <row r="12" spans="2:6" ht="14.25">
      <c r="B12" s="2" t="s">
        <v>28</v>
      </c>
      <c r="C12" s="9">
        <f>+C3*1.58</f>
        <v>0</v>
      </c>
      <c r="E12" s="2" t="s">
        <v>13</v>
      </c>
      <c r="F12" s="12">
        <f>F3/1.58</f>
        <v>0</v>
      </c>
    </row>
    <row r="13" spans="2:6" ht="14.25">
      <c r="B13" s="2" t="s">
        <v>29</v>
      </c>
      <c r="C13" s="9">
        <f>+C3*1.32</f>
        <v>0</v>
      </c>
      <c r="E13" s="2" t="s">
        <v>14</v>
      </c>
      <c r="F13" s="12">
        <f>F3/1.32</f>
        <v>0</v>
      </c>
    </row>
    <row r="14" spans="2:6" ht="14.25">
      <c r="B14" s="2" t="s">
        <v>30</v>
      </c>
      <c r="C14" s="9">
        <f>+C3*1.71</f>
        <v>0</v>
      </c>
      <c r="E14" s="2" t="s">
        <v>15</v>
      </c>
      <c r="F14" s="12">
        <f>F3/1.71</f>
        <v>0</v>
      </c>
    </row>
    <row r="15" spans="2:6" ht="14.25">
      <c r="B15" s="2" t="s">
        <v>31</v>
      </c>
      <c r="C15" s="12">
        <f>+C3*1.35</f>
        <v>0</v>
      </c>
      <c r="E15" s="2" t="s">
        <v>16</v>
      </c>
      <c r="F15" s="12">
        <f>F3/1.35</f>
        <v>0</v>
      </c>
    </row>
    <row r="16" spans="2:6" ht="14.25">
      <c r="B16" s="22" t="s">
        <v>32</v>
      </c>
      <c r="C16" s="12">
        <f>+C3*2.49</f>
        <v>0</v>
      </c>
      <c r="E16" s="19" t="s">
        <v>37</v>
      </c>
      <c r="F16" s="12">
        <f>F3/2.49</f>
        <v>0</v>
      </c>
    </row>
    <row r="17" spans="2:6" ht="14.25">
      <c r="B17" s="22" t="s">
        <v>33</v>
      </c>
      <c r="C17" s="12">
        <f>+C3*2</f>
        <v>0</v>
      </c>
      <c r="E17" s="19" t="s">
        <v>38</v>
      </c>
      <c r="F17" s="12">
        <f>F3/2</f>
        <v>0</v>
      </c>
    </row>
    <row r="18" spans="2:6" ht="14.25">
      <c r="B18" s="22" t="s">
        <v>34</v>
      </c>
      <c r="C18" s="12">
        <f>+C3*2.25</f>
        <v>0</v>
      </c>
      <c r="E18" s="19" t="s">
        <v>39</v>
      </c>
      <c r="F18" s="12">
        <f>F3/2.25</f>
        <v>0</v>
      </c>
    </row>
    <row r="19" spans="2:6" ht="14.25">
      <c r="B19" s="22" t="s">
        <v>35</v>
      </c>
      <c r="C19" s="12">
        <f>+C3*1.85</f>
        <v>0</v>
      </c>
      <c r="E19" s="19" t="s">
        <v>40</v>
      </c>
      <c r="F19" s="12">
        <f>F3/1.85</f>
        <v>0</v>
      </c>
    </row>
    <row r="20" spans="2:6" ht="14.25">
      <c r="B20" s="22" t="s">
        <v>36</v>
      </c>
      <c r="C20" s="13">
        <f>+C3*2.09</f>
        <v>0</v>
      </c>
      <c r="E20" s="19" t="s">
        <v>41</v>
      </c>
      <c r="F20" s="13">
        <f>F3/2.09</f>
        <v>0</v>
      </c>
    </row>
    <row r="23" spans="2:3" ht="14.25">
      <c r="B23" s="2" t="s">
        <v>7</v>
      </c>
      <c r="C23" t="s">
        <v>17</v>
      </c>
    </row>
    <row r="24" spans="2:3" ht="14.25">
      <c r="B24" s="2" t="s">
        <v>4</v>
      </c>
      <c r="C24" t="s">
        <v>18</v>
      </c>
    </row>
    <row r="25" spans="2:3" ht="14.25">
      <c r="B25" s="2" t="s">
        <v>19</v>
      </c>
      <c r="C25" t="s">
        <v>20</v>
      </c>
    </row>
    <row r="26" spans="2:3" ht="14.25">
      <c r="B26" s="2" t="s">
        <v>22</v>
      </c>
      <c r="C26" t="s">
        <v>21</v>
      </c>
    </row>
    <row r="28" ht="14.25">
      <c r="I28" s="11"/>
    </row>
  </sheetData>
  <sheetProtection sheet="1"/>
  <mergeCells count="1">
    <mergeCell ref="B1:I1"/>
  </mergeCells>
  <printOptions/>
  <pageMargins left="0.2755905511811024" right="0.472440944881889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Harald Holzapfel</cp:lastModifiedBy>
  <cp:lastPrinted>2010-06-02T07:08:18Z</cp:lastPrinted>
  <dcterms:created xsi:type="dcterms:W3CDTF">2010-05-18T05:16:37Z</dcterms:created>
  <dcterms:modified xsi:type="dcterms:W3CDTF">2022-02-16T06:16:30Z</dcterms:modified>
  <cp:category/>
  <cp:version/>
  <cp:contentType/>
  <cp:contentStatus/>
</cp:coreProperties>
</file>